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NRPortbl\iManage\KEIMICKE\"/>
    </mc:Choice>
  </mc:AlternateContent>
  <bookViews>
    <workbookView xWindow="0" yWindow="0" windowWidth="18432" windowHeight="7428"/>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1" l="1"/>
  <c r="D19" i="1"/>
  <c r="D13" i="1"/>
  <c r="D37" i="1" s="1"/>
  <c r="D21" i="1" l="1"/>
  <c r="D23" i="1" l="1"/>
  <c r="D28" i="1" s="1"/>
  <c r="D22" i="1"/>
  <c r="D33" i="1" l="1"/>
  <c r="D35" i="1" s="1"/>
</calcChain>
</file>

<file path=xl/sharedStrings.xml><?xml version="1.0" encoding="utf-8"?>
<sst xmlns="http://schemas.openxmlformats.org/spreadsheetml/2006/main" count="29" uniqueCount="29">
  <si>
    <t>Rent</t>
  </si>
  <si>
    <t>Utilities</t>
  </si>
  <si>
    <t>PPP Loan Amount</t>
  </si>
  <si>
    <t xml:space="preserve">    State/Local Taxes on Employee Compensation</t>
  </si>
  <si>
    <t>Payroll Costs Incurred During Initial 8 Weeks</t>
  </si>
  <si>
    <t>Forgivable Non-Payroll Costs Incurred During Initial 8 Weeks</t>
  </si>
  <si>
    <t xml:space="preserve">     Monthly Average FTEs for 2/15/19 to 6/30/19 or 1/1/20 to 2/29/20</t>
  </si>
  <si>
    <t xml:space="preserve">     Monthly Average FTEs for the Initial 8 Weeks</t>
  </si>
  <si>
    <t>Reduction in Salary/Wages for each Employee in Excess of 25% Compared to Most Recent Full Quarter</t>
  </si>
  <si>
    <t>Loan Amount to be Repaid</t>
  </si>
  <si>
    <t>Loan Amount Forgiven</t>
  </si>
  <si>
    <t>Mortgage Interest</t>
  </si>
  <si>
    <t xml:space="preserve">Potentially Forgivable Payroll Costs </t>
  </si>
  <si>
    <t>Potentially Forgivable Non-Payroll Costs</t>
  </si>
  <si>
    <t xml:space="preserve">            % Reduction in Workforce</t>
  </si>
  <si>
    <t xml:space="preserve">    Salaries, wages, commissions, tips, vacation and other leave </t>
  </si>
  <si>
    <t xml:space="preserve">    Group Health Care Benefits </t>
  </si>
  <si>
    <t xml:space="preserve">    Retirement Benefits</t>
  </si>
  <si>
    <t>PPP Loan Forgiveness Estimator*</t>
  </si>
  <si>
    <t>LESS:  Required Reduction Based on Number of FTEs**:</t>
  </si>
  <si>
    <t>LESS:  Required Reduction Based on Salary and Wages**:</t>
  </si>
  <si>
    <t xml:space="preserve">** A reduction in FTEs or wages between 2/15/20 and 4/27/20 is disregarded if the reduction is eliminated by 6/30/20 </t>
  </si>
  <si>
    <t>Remainder of Loan That Must Be Used for Payroll Costs***</t>
  </si>
  <si>
    <t>Actual Forgivable Amount (before required reductions)</t>
  </si>
  <si>
    <t>Maximum Forgivable Amount Based on Requirement that 75% of Forgiven Amount Be for Payroll Costs</t>
  </si>
  <si>
    <t>Payroll Costs (excluding pro rata portion over $100k/employee)</t>
  </si>
  <si>
    <t xml:space="preserve">*** At least 75% of the loan must be used for payroll costs, regardless of timing.  </t>
  </si>
  <si>
    <t>Businesses should fill in their information in the yellow highligted cells</t>
  </si>
  <si>
    <t xml:space="preserve">* This spreadsheet is designed to assist with estimating the amount of loan forgiveness associated with a PPP loan.  Pierce Atwood developed this tool based on the information currently available regarding the PPP loan program and our best interpretation of the CARES Act, the SBA Interim Final Rule and related guidance; however, the PPP loan program is evolving rapidly and future guidance from Treasury or the SBA may alter the interpretation of the CARES Act, the Interim Final Rule and the analysis set forth in the spreadsheet.  No assurance can be provided that future interpretations or application of the Act, rules and guidance will not differ from the methodologies and assumptions underlying the spreadsheet, and those differences may be material.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</si>
</sst>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s>
  <fonts count="10" x14ac:knownFonts="1">
    <font>
      <sz val="11"/>
      <color theme="1"/>
      <name val="Calibri"/>
      <family val="2"/>
      <scheme val="minor"/>
    </font>
    <font>
      <sz val="11"/>
      <color theme="1"/>
      <name val="Calibri"/>
      <family val="2"/>
      <scheme val="minor"/>
    </font>
    <font>
      <b/>
      <sz val="12"/>
      <color theme="1"/>
      <name val="Times New Roman"/>
      <family val="1"/>
    </font>
    <font>
      <sz val="11"/>
      <color theme="1"/>
      <name val="Times New Roman"/>
      <family val="1"/>
    </font>
    <font>
      <b/>
      <sz val="11"/>
      <color theme="1"/>
      <name val="Times New Roman"/>
      <family val="1"/>
    </font>
    <font>
      <i/>
      <sz val="11"/>
      <color theme="1"/>
      <name val="Times New Roman"/>
      <family val="1"/>
    </font>
    <font>
      <u/>
      <sz val="11"/>
      <color theme="1"/>
      <name val="Times New Roman"/>
      <family val="1"/>
    </font>
    <font>
      <b/>
      <i/>
      <sz val="11"/>
      <color theme="1"/>
      <name val="Times New Roman"/>
      <family val="1"/>
    </font>
    <font>
      <sz val="9.5"/>
      <color theme="1"/>
      <name val="Times New Roman"/>
      <family val="1"/>
    </font>
    <font>
      <b/>
      <i/>
      <sz val="12"/>
      <color rgb="FFFF0000"/>
      <name val="Times New Roman"/>
      <family val="1"/>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61">
    <xf numFmtId="0" fontId="0" fillId="0" borderId="0" xfId="0"/>
    <xf numFmtId="0" fontId="3" fillId="0" borderId="0" xfId="0" applyFont="1"/>
    <xf numFmtId="0" fontId="4" fillId="0" borderId="0" xfId="0" applyFont="1" applyAlignment="1">
      <alignment horizontal="right"/>
    </xf>
    <xf numFmtId="6" fontId="3" fillId="0" borderId="0" xfId="0" applyNumberFormat="1" applyFont="1"/>
    <xf numFmtId="164" fontId="3" fillId="0" borderId="0" xfId="1" applyNumberFormat="1" applyFont="1"/>
    <xf numFmtId="0" fontId="6" fillId="0" borderId="0" xfId="0" applyFont="1" applyAlignment="1">
      <alignment horizontal="right"/>
    </xf>
    <xf numFmtId="164" fontId="4" fillId="0" borderId="0" xfId="1" applyNumberFormat="1" applyFont="1"/>
    <xf numFmtId="0" fontId="3" fillId="0" borderId="0" xfId="0" applyFont="1" applyAlignment="1">
      <alignment horizontal="right"/>
    </xf>
    <xf numFmtId="164" fontId="4" fillId="0" borderId="0" xfId="1" applyNumberFormat="1" applyFont="1" applyAlignment="1">
      <alignment horizontal="left" vertical="center" wrapText="1"/>
    </xf>
    <xf numFmtId="164" fontId="4" fillId="0" borderId="0" xfId="1" applyNumberFormat="1" applyFont="1" applyAlignment="1">
      <alignment vertical="center" wrapText="1"/>
    </xf>
    <xf numFmtId="164" fontId="3" fillId="0" borderId="0" xfId="1" applyNumberFormat="1" applyFont="1" applyBorder="1"/>
    <xf numFmtId="0" fontId="8" fillId="0" borderId="0" xfId="0" applyFont="1"/>
    <xf numFmtId="5" fontId="3" fillId="0" borderId="0" xfId="0" applyNumberFormat="1" applyFont="1" applyAlignment="1">
      <alignment horizontal="right" vertical="center"/>
    </xf>
    <xf numFmtId="5" fontId="3" fillId="0" borderId="0" xfId="3" applyNumberFormat="1" applyFont="1" applyFill="1" applyAlignment="1">
      <alignment horizontal="right" vertical="center"/>
    </xf>
    <xf numFmtId="5" fontId="4" fillId="0" borderId="0" xfId="1" applyNumberFormat="1" applyFont="1" applyAlignment="1">
      <alignment horizontal="right" vertical="center" wrapText="1"/>
    </xf>
    <xf numFmtId="5" fontId="4" fillId="0" borderId="0" xfId="3" applyNumberFormat="1" applyFont="1" applyBorder="1" applyAlignment="1">
      <alignment horizontal="right" vertical="center"/>
    </xf>
    <xf numFmtId="0" fontId="3" fillId="0" borderId="0" xfId="0" applyFont="1" applyAlignment="1">
      <alignment horizontal="center" vertical="center"/>
    </xf>
    <xf numFmtId="164" fontId="2" fillId="0" borderId="1" xfId="1" applyNumberFormat="1" applyFont="1" applyBorder="1" applyAlignment="1">
      <alignment horizontal="center"/>
    </xf>
    <xf numFmtId="164" fontId="4" fillId="0" borderId="2" xfId="1" applyNumberFormat="1" applyFont="1" applyBorder="1" applyAlignment="1">
      <alignment horizontal="left"/>
    </xf>
    <xf numFmtId="164" fontId="5" fillId="0" borderId="2" xfId="1" applyNumberFormat="1" applyFont="1" applyBorder="1" applyAlignment="1">
      <alignment horizontal="center"/>
    </xf>
    <xf numFmtId="5" fontId="4" fillId="2" borderId="2" xfId="1" applyNumberFormat="1" applyFont="1" applyFill="1" applyBorder="1" applyAlignment="1">
      <alignment horizontal="right" vertical="center"/>
    </xf>
    <xf numFmtId="164" fontId="4" fillId="0" borderId="2" xfId="1" applyNumberFormat="1" applyFont="1" applyBorder="1"/>
    <xf numFmtId="0" fontId="3" fillId="0" borderId="2" xfId="0" applyFont="1" applyBorder="1"/>
    <xf numFmtId="5" fontId="3" fillId="0" borderId="2" xfId="0" applyNumberFormat="1" applyFont="1" applyBorder="1" applyAlignment="1">
      <alignment horizontal="right" vertical="center"/>
    </xf>
    <xf numFmtId="164" fontId="3" fillId="0" borderId="2" xfId="1" applyNumberFormat="1" applyFont="1" applyBorder="1" applyAlignment="1">
      <alignment horizontal="left"/>
    </xf>
    <xf numFmtId="5" fontId="3" fillId="0" borderId="2" xfId="3" applyNumberFormat="1" applyFont="1" applyFill="1" applyBorder="1" applyAlignment="1">
      <alignment horizontal="right" vertical="center"/>
    </xf>
    <xf numFmtId="164" fontId="3" fillId="0" borderId="2" xfId="1" applyNumberFormat="1" applyFont="1" applyBorder="1"/>
    <xf numFmtId="5" fontId="3" fillId="2" borderId="2" xfId="1" applyNumberFormat="1" applyFont="1" applyFill="1" applyBorder="1" applyAlignment="1">
      <alignment horizontal="right" vertical="center"/>
    </xf>
    <xf numFmtId="164" fontId="4" fillId="0" borderId="2" xfId="1" applyNumberFormat="1" applyFont="1" applyBorder="1" applyAlignment="1">
      <alignment horizontal="left" vertical="center" wrapText="1"/>
    </xf>
    <xf numFmtId="5" fontId="4" fillId="0" borderId="2" xfId="3" applyNumberFormat="1" applyFont="1" applyBorder="1" applyAlignment="1">
      <alignment horizontal="right" vertical="center" wrapText="1"/>
    </xf>
    <xf numFmtId="164" fontId="3" fillId="0" borderId="2" xfId="1" applyNumberFormat="1" applyFont="1" applyBorder="1" applyAlignment="1">
      <alignment horizontal="left" indent="2"/>
    </xf>
    <xf numFmtId="164" fontId="3" fillId="0" borderId="2" xfId="1" applyNumberFormat="1" applyFont="1" applyBorder="1" applyAlignment="1">
      <alignment horizontal="left" vertical="center" wrapText="1" indent="2"/>
    </xf>
    <xf numFmtId="164" fontId="3" fillId="0" borderId="2" xfId="1" applyNumberFormat="1" applyFont="1" applyBorder="1" applyAlignment="1">
      <alignment vertical="center" wrapText="1"/>
    </xf>
    <xf numFmtId="164" fontId="4" fillId="0" borderId="2" xfId="1" applyNumberFormat="1" applyFont="1" applyBorder="1" applyAlignment="1">
      <alignment vertical="center" wrapText="1"/>
    </xf>
    <xf numFmtId="5" fontId="4" fillId="0" borderId="2" xfId="0" applyNumberFormat="1" applyFont="1" applyBorder="1" applyAlignment="1">
      <alignment vertical="center"/>
    </xf>
    <xf numFmtId="164" fontId="7" fillId="0" borderId="2" xfId="1" applyNumberFormat="1" applyFont="1" applyBorder="1" applyAlignment="1">
      <alignment horizontal="left" vertical="center" wrapText="1"/>
    </xf>
    <xf numFmtId="5" fontId="3" fillId="0" borderId="2" xfId="1" applyNumberFormat="1" applyFont="1" applyBorder="1" applyAlignment="1">
      <alignment horizontal="right" vertical="center" wrapText="1"/>
    </xf>
    <xf numFmtId="164" fontId="3" fillId="0" borderId="2" xfId="1" applyNumberFormat="1" applyFont="1" applyBorder="1" applyAlignment="1">
      <alignment horizontal="left" vertical="center" wrapText="1"/>
    </xf>
    <xf numFmtId="164" fontId="3" fillId="2" borderId="2" xfId="1" applyNumberFormat="1" applyFont="1" applyFill="1" applyBorder="1" applyAlignment="1">
      <alignment horizontal="left" vertical="center" wrapText="1"/>
    </xf>
    <xf numFmtId="164" fontId="3" fillId="2" borderId="2" xfId="1" applyNumberFormat="1" applyFont="1" applyFill="1" applyBorder="1" applyAlignment="1">
      <alignment horizontal="center"/>
    </xf>
    <xf numFmtId="10" fontId="3" fillId="0" borderId="2" xfId="2" applyNumberFormat="1" applyFont="1" applyBorder="1" applyAlignment="1">
      <alignment horizontal="right" vertical="center" wrapText="1"/>
    </xf>
    <xf numFmtId="5" fontId="4" fillId="0" borderId="2" xfId="1" applyNumberFormat="1" applyFont="1" applyBorder="1" applyAlignment="1">
      <alignment horizontal="right" vertical="center"/>
    </xf>
    <xf numFmtId="164" fontId="7" fillId="0" borderId="2" xfId="1" applyNumberFormat="1" applyFont="1" applyBorder="1"/>
    <xf numFmtId="164" fontId="7" fillId="0" borderId="2" xfId="1" applyNumberFormat="1" applyFont="1" applyBorder="1" applyAlignment="1">
      <alignment horizontal="right"/>
    </xf>
    <xf numFmtId="5" fontId="4" fillId="0" borderId="2" xfId="3" applyNumberFormat="1" applyFont="1" applyBorder="1" applyAlignment="1">
      <alignment horizontal="right" vertical="center"/>
    </xf>
    <xf numFmtId="0" fontId="4" fillId="0" borderId="2" xfId="0" applyFont="1" applyBorder="1" applyAlignment="1">
      <alignment horizontal="left"/>
    </xf>
    <xf numFmtId="5" fontId="4" fillId="0" borderId="2" xfId="0" applyNumberFormat="1" applyFont="1" applyBorder="1" applyAlignment="1">
      <alignment horizontal="right" vertical="center"/>
    </xf>
    <xf numFmtId="164" fontId="2" fillId="0" borderId="4" xfId="1" applyNumberFormat="1" applyFont="1" applyBorder="1" applyAlignment="1">
      <alignment horizontal="center"/>
    </xf>
    <xf numFmtId="164" fontId="9" fillId="0" borderId="3" xfId="1" applyNumberFormat="1" applyFont="1" applyBorder="1" applyAlignment="1">
      <alignment horizontal="left"/>
    </xf>
    <xf numFmtId="0" fontId="8" fillId="0" borderId="0" xfId="0" applyFont="1" applyAlignment="1">
      <alignment vertical="top" wrapText="1"/>
    </xf>
    <xf numFmtId="0" fontId="8" fillId="0" borderId="0" xfId="0" applyFont="1"/>
    <xf numFmtId="0" fontId="3" fillId="0" borderId="0" xfId="0" applyFont="1" applyAlignment="1">
      <alignment horizontal="center"/>
    </xf>
    <xf numFmtId="164" fontId="2" fillId="0" borderId="3" xfId="1" applyNumberFormat="1" applyFont="1" applyBorder="1" applyAlignment="1">
      <alignment horizontal="center"/>
    </xf>
    <xf numFmtId="164" fontId="2" fillId="0" borderId="1" xfId="1" applyNumberFormat="1" applyFont="1" applyBorder="1" applyAlignment="1">
      <alignment horizontal="center"/>
    </xf>
    <xf numFmtId="164" fontId="2" fillId="0" borderId="4" xfId="1" applyNumberFormat="1" applyFont="1" applyBorder="1" applyAlignment="1">
      <alignment horizontal="center"/>
    </xf>
    <xf numFmtId="164" fontId="3" fillId="0" borderId="2" xfId="1" applyNumberFormat="1" applyFont="1" applyBorder="1" applyAlignment="1">
      <alignment horizontal="left" wrapText="1" indent="2"/>
    </xf>
    <xf numFmtId="0" fontId="3" fillId="0" borderId="2" xfId="0" applyFont="1" applyBorder="1" applyAlignment="1">
      <alignment horizontal="center"/>
    </xf>
    <xf numFmtId="5" fontId="4" fillId="2" borderId="2" xfId="0" applyNumberFormat="1" applyFont="1" applyFill="1" applyBorder="1" applyAlignment="1">
      <alignment horizontal="right" vertical="center"/>
    </xf>
    <xf numFmtId="164" fontId="4" fillId="0" borderId="0" xfId="1" applyNumberFormat="1" applyFont="1" applyBorder="1" applyAlignment="1">
      <alignment horizontal="left" vertical="center" wrapText="1"/>
    </xf>
    <xf numFmtId="164" fontId="4" fillId="0" borderId="0" xfId="1" applyNumberFormat="1" applyFont="1" applyBorder="1" applyAlignment="1">
      <alignment vertical="center" wrapText="1"/>
    </xf>
    <xf numFmtId="5" fontId="4" fillId="0" borderId="0" xfId="0" applyNumberFormat="1" applyFont="1" applyAlignment="1">
      <alignment horizontal="right" vertical="center"/>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88737</xdr:rowOff>
    </xdr:from>
    <xdr:to>
      <xdr:col>1</xdr:col>
      <xdr:colOff>2312288</xdr:colOff>
      <xdr:row>1</xdr:row>
      <xdr:rowOff>17889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4850" y="574512"/>
          <a:ext cx="2197988" cy="4149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abSelected="1" topLeftCell="A4" workbookViewId="0">
      <selection activeCell="E28" sqref="E28"/>
    </sheetView>
  </sheetViews>
  <sheetFormatPr defaultColWidth="8.88671875" defaultRowHeight="13.8" x14ac:dyDescent="0.25"/>
  <cols>
    <col min="1" max="1" width="8.88671875" style="1"/>
    <col min="2" max="2" width="62" style="1" customWidth="1"/>
    <col min="3" max="3" width="8.88671875" style="1"/>
    <col min="4" max="4" width="13.88671875" style="12" customWidth="1"/>
    <col min="5" max="5" width="29.33203125" style="1" customWidth="1"/>
    <col min="6" max="6" width="43.109375" style="1" customWidth="1"/>
    <col min="7" max="16384" width="8.88671875" style="1"/>
  </cols>
  <sheetData>
    <row r="1" spans="2:7" ht="38.4" customHeight="1" x14ac:dyDescent="0.25">
      <c r="B1" s="16"/>
      <c r="C1" s="16"/>
      <c r="D1" s="16"/>
    </row>
    <row r="3" spans="2:7" ht="15.6" x14ac:dyDescent="0.3">
      <c r="B3" s="52" t="s">
        <v>18</v>
      </c>
      <c r="C3" s="53"/>
      <c r="D3" s="54"/>
      <c r="F3" s="2"/>
      <c r="G3" s="3"/>
    </row>
    <row r="4" spans="2:7" ht="16.2" x14ac:dyDescent="0.35">
      <c r="B4" s="48" t="s">
        <v>27</v>
      </c>
      <c r="C4" s="17"/>
      <c r="D4" s="47"/>
      <c r="F4" s="2"/>
      <c r="G4" s="3"/>
    </row>
    <row r="5" spans="2:7" x14ac:dyDescent="0.25">
      <c r="B5" s="18" t="s">
        <v>2</v>
      </c>
      <c r="C5" s="19"/>
      <c r="D5" s="20">
        <v>1000000</v>
      </c>
    </row>
    <row r="6" spans="2:7" x14ac:dyDescent="0.25">
      <c r="B6" s="4"/>
      <c r="C6" s="4"/>
      <c r="F6" s="5"/>
    </row>
    <row r="7" spans="2:7" x14ac:dyDescent="0.25">
      <c r="B7" s="21" t="s">
        <v>4</v>
      </c>
      <c r="C7" s="22"/>
      <c r="D7" s="23"/>
      <c r="F7" s="7"/>
    </row>
    <row r="8" spans="2:7" x14ac:dyDescent="0.25">
      <c r="B8" s="24" t="s">
        <v>25</v>
      </c>
      <c r="C8" s="22"/>
      <c r="D8" s="25"/>
      <c r="F8" s="7"/>
    </row>
    <row r="9" spans="2:7" x14ac:dyDescent="0.25">
      <c r="B9" s="26" t="s">
        <v>15</v>
      </c>
      <c r="C9" s="22"/>
      <c r="D9" s="27">
        <v>600000</v>
      </c>
      <c r="F9" s="7"/>
    </row>
    <row r="10" spans="2:7" x14ac:dyDescent="0.25">
      <c r="B10" s="26" t="s">
        <v>16</v>
      </c>
      <c r="C10" s="22"/>
      <c r="D10" s="27">
        <v>50000</v>
      </c>
      <c r="F10" s="7"/>
    </row>
    <row r="11" spans="2:7" x14ac:dyDescent="0.25">
      <c r="B11" s="26" t="s">
        <v>17</v>
      </c>
      <c r="C11" s="22"/>
      <c r="D11" s="27">
        <v>40000</v>
      </c>
      <c r="F11" s="7"/>
    </row>
    <row r="12" spans="2:7" x14ac:dyDescent="0.25">
      <c r="B12" s="26" t="s">
        <v>3</v>
      </c>
      <c r="C12" s="22"/>
      <c r="D12" s="27">
        <v>10000</v>
      </c>
    </row>
    <row r="13" spans="2:7" x14ac:dyDescent="0.25">
      <c r="B13" s="28" t="s">
        <v>12</v>
      </c>
      <c r="C13" s="22"/>
      <c r="D13" s="29">
        <f>SUM(D9:D12)</f>
        <v>700000</v>
      </c>
    </row>
    <row r="14" spans="2:7" x14ac:dyDescent="0.25">
      <c r="B14" s="8"/>
      <c r="D14" s="13"/>
    </row>
    <row r="15" spans="2:7" x14ac:dyDescent="0.25">
      <c r="B15" s="21" t="s">
        <v>5</v>
      </c>
      <c r="C15" s="22"/>
      <c r="D15" s="25"/>
    </row>
    <row r="16" spans="2:7" x14ac:dyDescent="0.25">
      <c r="B16" s="30" t="s">
        <v>0</v>
      </c>
      <c r="C16" s="22"/>
      <c r="D16" s="27">
        <v>50000</v>
      </c>
    </row>
    <row r="17" spans="1:4" x14ac:dyDescent="0.25">
      <c r="B17" s="30" t="s">
        <v>1</v>
      </c>
      <c r="C17" s="22"/>
      <c r="D17" s="27">
        <v>25000</v>
      </c>
    </row>
    <row r="18" spans="1:4" ht="13.95" customHeight="1" x14ac:dyDescent="0.25">
      <c r="B18" s="31" t="s">
        <v>11</v>
      </c>
      <c r="C18" s="32"/>
      <c r="D18" s="27">
        <v>175000</v>
      </c>
    </row>
    <row r="19" spans="1:4" x14ac:dyDescent="0.25">
      <c r="B19" s="28" t="s">
        <v>13</v>
      </c>
      <c r="C19" s="33"/>
      <c r="D19" s="29">
        <f>SUM(D16:D18)</f>
        <v>250000</v>
      </c>
    </row>
    <row r="20" spans="1:4" x14ac:dyDescent="0.25">
      <c r="B20" s="58"/>
      <c r="C20" s="59"/>
      <c r="D20" s="29"/>
    </row>
    <row r="21" spans="1:4" hidden="1" x14ac:dyDescent="0.25">
      <c r="B21" s="8"/>
      <c r="C21" s="9"/>
      <c r="D21" s="29">
        <f>IF((D13/0.75)&gt;(D13+D19),(D13+D19), (D13/0.75))</f>
        <v>933333.33333333337</v>
      </c>
    </row>
    <row r="22" spans="1:4" ht="27.6" x14ac:dyDescent="0.25">
      <c r="B22" s="28" t="s">
        <v>24</v>
      </c>
      <c r="C22" s="33"/>
      <c r="D22" s="60">
        <f>IF(D21&lt;D5,D21,D5)</f>
        <v>933333.33333333337</v>
      </c>
    </row>
    <row r="23" spans="1:4" ht="26.4" customHeight="1" x14ac:dyDescent="0.25">
      <c r="B23" s="28" t="s">
        <v>23</v>
      </c>
      <c r="C23" s="33"/>
      <c r="D23" s="34">
        <f>IF(D21&lt;D5,D21,D5)</f>
        <v>933333.33333333337</v>
      </c>
    </row>
    <row r="24" spans="1:4" x14ac:dyDescent="0.25">
      <c r="B24" s="8"/>
      <c r="C24" s="9"/>
      <c r="D24" s="14"/>
    </row>
    <row r="25" spans="1:4" ht="14.4" x14ac:dyDescent="0.25">
      <c r="B25" s="35" t="s">
        <v>19</v>
      </c>
      <c r="C25" s="32"/>
      <c r="D25" s="36"/>
    </row>
    <row r="26" spans="1:4" x14ac:dyDescent="0.25">
      <c r="B26" s="37" t="s">
        <v>7</v>
      </c>
      <c r="C26" s="38">
        <v>105</v>
      </c>
      <c r="D26" s="36"/>
    </row>
    <row r="27" spans="1:4" x14ac:dyDescent="0.25">
      <c r="B27" s="37" t="s">
        <v>6</v>
      </c>
      <c r="C27" s="39">
        <v>110</v>
      </c>
      <c r="D27" s="36"/>
    </row>
    <row r="28" spans="1:4" x14ac:dyDescent="0.25">
      <c r="B28" s="37" t="s">
        <v>14</v>
      </c>
      <c r="C28" s="40">
        <f>1-C26/C27</f>
        <v>4.5454545454545414E-2</v>
      </c>
      <c r="D28" s="41">
        <f>-C28*D23</f>
        <v>-42424.242424242388</v>
      </c>
    </row>
    <row r="29" spans="1:4" ht="14.4" x14ac:dyDescent="0.3">
      <c r="B29" s="42" t="s">
        <v>20</v>
      </c>
      <c r="C29" s="22"/>
      <c r="D29" s="23"/>
    </row>
    <row r="30" spans="1:4" x14ac:dyDescent="0.25">
      <c r="A30" s="51"/>
      <c r="B30" s="55" t="s">
        <v>8</v>
      </c>
      <c r="C30" s="56"/>
      <c r="D30" s="57">
        <v>-20000</v>
      </c>
    </row>
    <row r="31" spans="1:4" x14ac:dyDescent="0.25">
      <c r="A31" s="51"/>
      <c r="B31" s="55"/>
      <c r="C31" s="56"/>
      <c r="D31" s="57"/>
    </row>
    <row r="32" spans="1:4" x14ac:dyDescent="0.25">
      <c r="C32" s="10"/>
    </row>
    <row r="33" spans="2:4" ht="14.4" x14ac:dyDescent="0.3">
      <c r="B33" s="21" t="s">
        <v>10</v>
      </c>
      <c r="C33" s="43"/>
      <c r="D33" s="44">
        <f>IF((D22+D28+D30)&lt;D5,(D22+D28+D30),(D5))</f>
        <v>870909.09090909094</v>
      </c>
    </row>
    <row r="34" spans="2:4" x14ac:dyDescent="0.25">
      <c r="B34" s="6"/>
      <c r="C34" s="6"/>
      <c r="D34" s="15"/>
    </row>
    <row r="35" spans="2:4" x14ac:dyDescent="0.25">
      <c r="B35" s="21" t="s">
        <v>9</v>
      </c>
      <c r="C35" s="21"/>
      <c r="D35" s="44">
        <f>D5-D33</f>
        <v>129090.90909090906</v>
      </c>
    </row>
    <row r="37" spans="2:4" x14ac:dyDescent="0.25">
      <c r="B37" s="45" t="s">
        <v>22</v>
      </c>
      <c r="C37" s="22"/>
      <c r="D37" s="46">
        <f>IF(((0.75*D5)-D13)&gt;0,(0.75*D5-D13),0)</f>
        <v>50000</v>
      </c>
    </row>
    <row r="39" spans="2:4" ht="90" customHeight="1" x14ac:dyDescent="0.25">
      <c r="B39" s="49" t="s">
        <v>28</v>
      </c>
      <c r="C39" s="49"/>
      <c r="D39" s="49"/>
    </row>
    <row r="40" spans="2:4" ht="15" customHeight="1" x14ac:dyDescent="0.25">
      <c r="B40" s="11" t="s">
        <v>21</v>
      </c>
    </row>
    <row r="41" spans="2:4" x14ac:dyDescent="0.25">
      <c r="B41" s="50" t="s">
        <v>26</v>
      </c>
      <c r="C41" s="50"/>
      <c r="D41" s="50"/>
    </row>
  </sheetData>
  <mergeCells count="7">
    <mergeCell ref="B39:D39"/>
    <mergeCell ref="B41:D41"/>
    <mergeCell ref="A30:A31"/>
    <mergeCell ref="B3:D3"/>
    <mergeCell ref="B30:B31"/>
    <mergeCell ref="C30:C31"/>
    <mergeCell ref="D30:D31"/>
  </mergeCells>
  <pageMargins left="0.45" right="0.45" top="0.5" bottom="0.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 J. Eimicke</dc:creator>
  <cp:lastModifiedBy>Kris J. Eimicke</cp:lastModifiedBy>
  <cp:lastPrinted>2020-04-13T15:59:24Z</cp:lastPrinted>
  <dcterms:created xsi:type="dcterms:W3CDTF">2020-04-10T19:28:26Z</dcterms:created>
  <dcterms:modified xsi:type="dcterms:W3CDTF">2020-04-16T13:05:17Z</dcterms:modified>
</cp:coreProperties>
</file>